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docs.live.net/419af6058ce15651/Bureau/"/>
    </mc:Choice>
  </mc:AlternateContent>
  <xr:revisionPtr revIDLastSave="83" documentId="8_{C4C3F39B-999B-4714-869D-EB99B49A7404}" xr6:coauthVersionLast="47" xr6:coauthVersionMax="47" xr10:uidLastSave="{5588D6AD-30F7-4B58-B764-2B74F0FB763E}"/>
  <bookViews>
    <workbookView xWindow="-108" yWindow="-108" windowWidth="23256" windowHeight="12456" activeTab="2" xr2:uid="{00000000-000D-0000-FFFF-FFFF00000000}"/>
  </bookViews>
  <sheets>
    <sheet name="Calculateur" sheetId="1" r:id="rId1"/>
    <sheet name="Exemple" sheetId="3" r:id="rId2"/>
    <sheet name="Définition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B36" i="3"/>
  <c r="B35" i="3"/>
  <c r="B34" i="3"/>
  <c r="B33" i="3"/>
  <c r="B32" i="3"/>
  <c r="B31" i="3"/>
  <c r="B30" i="3"/>
  <c r="B29" i="3"/>
  <c r="B28" i="3"/>
  <c r="B27" i="3"/>
  <c r="B26" i="3"/>
  <c r="B25" i="3"/>
  <c r="B24" i="3"/>
  <c r="B23" i="3"/>
  <c r="B22" i="3"/>
  <c r="B21" i="3"/>
  <c r="B20" i="3"/>
  <c r="B19" i="3"/>
  <c r="B23" i="1"/>
  <c r="B24" i="1"/>
  <c r="B25" i="1"/>
  <c r="B26" i="1"/>
  <c r="B27" i="1"/>
  <c r="B28" i="1"/>
  <c r="B29" i="1"/>
  <c r="B30" i="1"/>
  <c r="B31" i="1"/>
  <c r="B32" i="1"/>
  <c r="B33" i="1"/>
  <c r="B34" i="1"/>
  <c r="B35" i="1"/>
  <c r="B36" i="1"/>
  <c r="B37" i="1"/>
  <c r="B38" i="1"/>
  <c r="B39" i="1"/>
  <c r="B22" i="1"/>
  <c r="B18" i="1"/>
  <c r="E29" i="1" l="1"/>
  <c r="F29" i="1" s="1"/>
  <c r="B15" i="3"/>
  <c r="E33" i="3" s="1"/>
  <c r="F33" i="3" s="1"/>
  <c r="E18" i="3"/>
  <c r="E20" i="3"/>
  <c r="F20" i="3" s="1"/>
  <c r="E24" i="3"/>
  <c r="F24" i="3" s="1"/>
  <c r="E28" i="3"/>
  <c r="F28" i="3" s="1"/>
  <c r="E32" i="3"/>
  <c r="F32" i="3" s="1"/>
  <c r="E36" i="3"/>
  <c r="F36" i="3" s="1"/>
  <c r="E19" i="3"/>
  <c r="F19" i="3" s="1"/>
  <c r="E23" i="3"/>
  <c r="F23" i="3" s="1"/>
  <c r="E27" i="3"/>
  <c r="F27" i="3" s="1"/>
  <c r="E31" i="3"/>
  <c r="F31" i="3" s="1"/>
  <c r="E35" i="3"/>
  <c r="F35" i="3" s="1"/>
  <c r="E22" i="3"/>
  <c r="F22" i="3" s="1"/>
  <c r="E26" i="3"/>
  <c r="F26" i="3" s="1"/>
  <c r="E30" i="3"/>
  <c r="F30" i="3" s="1"/>
  <c r="E34" i="3"/>
  <c r="F34" i="3" s="1"/>
  <c r="E21" i="3"/>
  <c r="F21" i="3" s="1"/>
  <c r="E25" i="3"/>
  <c r="F25" i="3" s="1"/>
  <c r="E29" i="3"/>
  <c r="F29" i="3" s="1"/>
  <c r="E24" i="1"/>
  <c r="F24" i="1" s="1"/>
  <c r="E23" i="1"/>
  <c r="F23" i="1" s="1"/>
  <c r="E22" i="1"/>
  <c r="F22" i="1" s="1"/>
  <c r="E21" i="1"/>
  <c r="F21" i="1" s="1"/>
  <c r="E25" i="1"/>
  <c r="E34" i="1"/>
  <c r="E35" i="1"/>
  <c r="F35" i="1" s="1"/>
  <c r="E31" i="1"/>
  <c r="E26" i="1"/>
  <c r="F26" i="1" s="1"/>
  <c r="E30" i="1"/>
  <c r="F30" i="1" s="1"/>
  <c r="E36" i="1"/>
  <c r="F36" i="1" s="1"/>
  <c r="E28" i="1"/>
  <c r="F28" i="1" s="1"/>
  <c r="E39" i="1"/>
  <c r="F39" i="1" s="1"/>
  <c r="F34" i="1"/>
  <c r="E38" i="1"/>
  <c r="F38" i="1" s="1"/>
  <c r="E32" i="1"/>
  <c r="E27" i="1"/>
  <c r="F27" i="1" s="1"/>
  <c r="E37" i="1"/>
  <c r="F37" i="1" s="1"/>
  <c r="E33" i="1"/>
  <c r="F18" i="3" l="1"/>
  <c r="F37" i="3" s="1"/>
  <c r="E37" i="3"/>
  <c r="F32" i="1"/>
  <c r="F31" i="1"/>
  <c r="F33" i="1"/>
  <c r="F25" i="1"/>
  <c r="E40" i="1"/>
  <c r="F40" i="1" l="1"/>
</calcChain>
</file>

<file path=xl/sharedStrings.xml><?xml version="1.0" encoding="utf-8"?>
<sst xmlns="http://schemas.openxmlformats.org/spreadsheetml/2006/main" count="55" uniqueCount="45">
  <si>
    <t>Tranche</t>
  </si>
  <si>
    <t>Seuil Bas (en €)</t>
  </si>
  <si>
    <t>Seuil Haut (en €)</t>
  </si>
  <si>
    <t>Patrimoine Brut</t>
  </si>
  <si>
    <t>Passifs</t>
  </si>
  <si>
    <t>Patrimoine Net</t>
  </si>
  <si>
    <t>TOTAL</t>
  </si>
  <si>
    <t>Impôt par tranche (en €)</t>
  </si>
  <si>
    <t>Montant taxable</t>
  </si>
  <si>
    <t>Forfait/Taux (%)</t>
  </si>
  <si>
    <t>2 voitures</t>
  </si>
  <si>
    <t>Meubles</t>
  </si>
  <si>
    <t>Épargne</t>
  </si>
  <si>
    <t>Prêt habitation</t>
  </si>
  <si>
    <t>Exmple : 1 couple sans enfant possédant :</t>
  </si>
  <si>
    <t>1 maison</t>
  </si>
  <si>
    <t>actifs</t>
  </si>
  <si>
    <t>passifs</t>
  </si>
  <si>
    <t xml:space="preserve">Imposition annuelle : </t>
  </si>
  <si>
    <t>Définition :</t>
  </si>
  <si>
    <t>L'impôt progressif sur le patrimoine passif des personnes physiques taxe la valeur nette d'un individu, en tenant compte de la différence entre ses actifs (biens, investissements) et ses passifs (dettes). Ce type d'impôt voit son taux augmenter en fonction de la valeur nette positive du patrimoine.</t>
  </si>
  <si>
    <t>Impôt progressif :</t>
  </si>
  <si>
    <t>Il s'agit d'un type d'impôt où le taux d'imposition augmente selon des tranches de revenu ou de patrimoine. Cela signifie qu'une personne sera soumise à un taux d'imposition plus élevé par portion de richesse. Il incarne une forme de taxation équitable, où les individus aux ressources plus élevées contribuent davantage à la collectivité, selon une logique graduée et proportionnelle respectant la lettre de l’article XIII de la Déclaration des Droits de l’Homme et du Citoyen.</t>
  </si>
  <si>
    <t>Patrimoine passif :</t>
  </si>
  <si>
    <t>Le patrimoine est l'ensemble des biens et droits détenus par une personne. Cependant, ici, il est passif et représente ce qui reste "dormant", "latent". C’est un patrimoine qui ne
génère pas de valeur immédiate, comme les dettes, les engagements ou les potentialités non exploitées. C’est l’actif net, dans le sens où il est la différence entre le patrimoine brut soustrait des passifs (dettes).</t>
  </si>
  <si>
    <t>Personne physique :</t>
  </si>
  <si>
    <t>Désigne un individu, un être humain, dans sa qualité de sujet de droit, capable d’acquérir des droits et de contracter des obligations. Contrairement à une personne morale, qui est une entité juridique (comme une entreprise, une association, une organisation) ayant une existence légale distincte, la personne physique est un être humain réel qui possède une identité, des droits et des responsabilités. En droit, la personne physique est soumise à des règles juridiques qui régissent ses actions, sa responsabilité civile et pénale, et sa capacité à agir dans le cadre de la société.</t>
  </si>
  <si>
    <t>Valeur nette d'un individu :</t>
  </si>
  <si>
    <t>La valeur nette comptable représente la différence entre la valeur totale des actifs d'un individu et la somme de ses dettes (passifs). C’est une mesure de la richesse réelle d’une
personne.</t>
  </si>
  <si>
    <t>Actifs (biens, investissements) :</t>
  </si>
  <si>
    <t>Les actifs désignent les éléments de valeur qu’une personne possède et qui peuvent être utilisés pour générer des revenus ou du capital. Cela inclut les biens immobiliers, les biens professionnels, les actions, les comptes bancaires, les œuvres d’art, et tout autre investissement capable de croître ou de fournir un retour financier.</t>
  </si>
  <si>
    <t>Passifs (dettes) :</t>
  </si>
  <si>
    <t>Les passifs désignent les obligations financières d’une personne, telles que les dettes,
crédits, emprunts ou toute autre forme de responsabilité qui contraint le patrimoine.</t>
  </si>
  <si>
    <t>Base taxable :</t>
  </si>
  <si>
    <t>Il s'agit de la somme sur laquelle un impôt est calculé. Pour l'impôt progressif sur le
patrimoine passif, cette base serait la valeur nette, c'est-à-dire la différence entre ce qu’une personne possède (actifs) et ce qu’elle doit (passifs).</t>
  </si>
  <si>
    <t>Taux d’imposition :</t>
  </si>
  <si>
    <t>Le taux d’imposition indique le pourcentage du montant taxable que l'individu devra payer en impôt. Dans un système progressif, ce taux augmentera en fonction de la valeur nette
par tranche, donc ceux qui ont plus de richesse devront payer un pourcentage plus élevé de leur patrimoine pour chaque tranche.</t>
  </si>
  <si>
    <t>Valeur nette positive du patrimoine :</t>
  </si>
  <si>
    <t>Cela désigne la situation où, après avoir soustrait les passifs des actifs, le solde est positif. En d'autres termes, il s’agit d’une personne dont les biens excèdent ses dettes.</t>
  </si>
  <si>
    <t>Les transports, responsables de 32 % des émissions de gaz à effet de serre (GES), seront la première cible, avec des projets de mobilité durable tels que l’électrification des véhicules et le développement des transports en commun propres. Vient ensuite l’agriculture (20,9 % des émissions), avec des investissements dans l’agroécologie et la réduction des intrants chimiques.</t>
  </si>
  <si>
    <t>L'industrie manufacturière et la construction (19,2 % des émissions) bénéficieront de financements pour moderniser les procédés industriels et améliorer l'efficacité énergétique. La rénovation thermique des bâtiments, responsables de 15 % des émissions, sera particulièrement soutenue pour lutter contre les passoires énergétiques.</t>
  </si>
  <si>
    <t>Les fuites d'eau, responsables d'une perte de 20 % des volumes distribués, feront également l’objet de travaux de modernisation des réseaux pour limiter le gaspillage et les coûts énergétiques associés. Enfin, la production d'énergie (9,7 % des émissions) sera encouragée à se décarboner, et les projets de gestion des déchets (3,8 % des émissions) à réduire les émissions de méthane.</t>
  </si>
  <si>
    <t>Cette niche fiscale unique orientera les capitaux privés vers des investissements verts et durables, favorisant un modèle économique responsable et équitable.</t>
  </si>
  <si>
    <t>Pour l’exemple de calcul d’IP5, voir dans l'onglet "Exemple"</t>
  </si>
  <si>
    <t>L'Impôt Progressif sur le Patrimoine (IP5) instaurera une seule niche fiscale dédiée exclusivement au financement de la transition écologique. Cette niche permettra aux contribuables de bénéficier d'une réduction d'impôt en investissant dans des projets écologiques à fort impact, avec un objectif annuel de 100 milliards d'euros. Pour maximiser l'efficacité, les fonds seront alloués en priorité aux secteurs ayant le meilleur ratio de Pareto en matière de réduction d'empreinte écologique.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</si>
</sst>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quot;_ ;_ * \(#,##0.00\)\ &quot;€&quot;_ ;_ * &quot;-&quot;??_)\ &quot;€&quot;_ ;_ @_ "/>
    <numFmt numFmtId="165" formatCode="_ * #,##0.00_)_ ;_ * \(#,##0.00\)_ ;_ * &quot;-&quot;??_)_ ;_ @_ "/>
  </numFmts>
  <fonts count="8" x14ac:knownFonts="1">
    <font>
      <sz val="11"/>
      <color theme="1"/>
      <name val="Calibri"/>
      <family val="2"/>
      <scheme val="minor"/>
    </font>
    <font>
      <sz val="11"/>
      <color theme="1"/>
      <name val="Calibri"/>
      <family val="2"/>
      <scheme val="minor"/>
    </font>
    <font>
      <sz val="9"/>
      <color theme="1"/>
      <name val="Raleway"/>
    </font>
    <font>
      <b/>
      <sz val="9"/>
      <color theme="1"/>
      <name val="Raleway"/>
    </font>
    <font>
      <b/>
      <sz val="9"/>
      <color theme="0"/>
      <name val="Raleway"/>
    </font>
    <font>
      <sz val="8"/>
      <color theme="1"/>
      <name val="Raleway"/>
    </font>
    <font>
      <b/>
      <sz val="8"/>
      <color theme="1"/>
      <name val="Raleway"/>
    </font>
    <font>
      <b/>
      <sz val="8"/>
      <color theme="0"/>
      <name val="Raleway"/>
    </font>
  </fonts>
  <fills count="5">
    <fill>
      <patternFill patternType="none"/>
    </fill>
    <fill>
      <patternFill patternType="gray125"/>
    </fill>
    <fill>
      <patternFill patternType="solid">
        <fgColor rgb="FFB64B49"/>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45">
    <xf numFmtId="0" fontId="0" fillId="0" borderId="0" xfId="0"/>
    <xf numFmtId="0" fontId="2" fillId="0" borderId="0" xfId="0" applyFont="1" applyAlignment="1">
      <alignment horizontal="left" vertical="center"/>
    </xf>
    <xf numFmtId="0" fontId="2" fillId="0" borderId="0" xfId="0" applyFont="1"/>
    <xf numFmtId="0" fontId="2" fillId="0" borderId="0" xfId="0" applyFont="1" applyAlignment="1">
      <alignment horizontal="left" vertical="center" wrapText="1"/>
    </xf>
    <xf numFmtId="0" fontId="2" fillId="3" borderId="0" xfId="0" applyFont="1" applyFill="1"/>
    <xf numFmtId="164" fontId="3" fillId="3" borderId="0" xfId="1" applyFont="1" applyFill="1"/>
    <xf numFmtId="0" fontId="2" fillId="4" borderId="0" xfId="0" applyFont="1" applyFill="1"/>
    <xf numFmtId="164" fontId="3" fillId="4" borderId="0" xfId="1" applyFont="1" applyFill="1"/>
    <xf numFmtId="164" fontId="4" fillId="2" borderId="4" xfId="0" applyNumberFormat="1" applyFont="1" applyFill="1" applyBorder="1"/>
    <xf numFmtId="0" fontId="3" fillId="0" borderId="2" xfId="0" applyFont="1" applyBorder="1" applyAlignment="1">
      <alignment horizontal="center" vertical="top"/>
    </xf>
    <xf numFmtId="0" fontId="2" fillId="0" borderId="0" xfId="0" applyFont="1" applyAlignment="1">
      <alignment horizontal="center" vertical="top"/>
    </xf>
    <xf numFmtId="164" fontId="2" fillId="0" borderId="0" xfId="1" applyFont="1" applyBorder="1" applyAlignment="1">
      <alignment horizontal="center" vertical="top"/>
    </xf>
    <xf numFmtId="165" fontId="2" fillId="0" borderId="0" xfId="3" applyFont="1" applyBorder="1" applyAlignment="1">
      <alignment horizontal="center" vertical="top"/>
    </xf>
    <xf numFmtId="164" fontId="2" fillId="0" borderId="0" xfId="1" applyFont="1"/>
    <xf numFmtId="10" fontId="2" fillId="0" borderId="0" xfId="2" applyNumberFormat="1" applyFont="1"/>
    <xf numFmtId="0" fontId="4" fillId="2" borderId="3" xfId="0" applyFont="1" applyFill="1" applyBorder="1" applyAlignment="1">
      <alignment horizontal="center" vertical="center"/>
    </xf>
    <xf numFmtId="0" fontId="4" fillId="2" borderId="3" xfId="0" applyFont="1" applyFill="1" applyBorder="1"/>
    <xf numFmtId="0" fontId="4" fillId="2" borderId="5" xfId="0" applyFont="1" applyFill="1" applyBorder="1"/>
    <xf numFmtId="0" fontId="4" fillId="2" borderId="4" xfId="0" applyFont="1" applyFill="1" applyBorder="1"/>
    <xf numFmtId="164" fontId="4" fillId="2" borderId="1" xfId="0" applyNumberFormat="1" applyFont="1" applyFill="1" applyBorder="1"/>
    <xf numFmtId="0" fontId="5" fillId="0" borderId="0" xfId="0" applyFont="1" applyAlignment="1">
      <alignment horizontal="left" vertical="center"/>
    </xf>
    <xf numFmtId="0" fontId="5" fillId="0" borderId="0" xfId="0" applyFont="1"/>
    <xf numFmtId="0" fontId="5" fillId="3" borderId="0" xfId="0" applyFont="1" applyFill="1"/>
    <xf numFmtId="164" fontId="6" fillId="3" borderId="0" xfId="1" applyFont="1" applyFill="1"/>
    <xf numFmtId="0" fontId="5" fillId="4" borderId="0" xfId="0" applyFont="1" applyFill="1"/>
    <xf numFmtId="164" fontId="6" fillId="4" borderId="0" xfId="1" applyFont="1" applyFill="1"/>
    <xf numFmtId="164" fontId="7" fillId="2" borderId="4" xfId="0" applyNumberFormat="1" applyFont="1" applyFill="1" applyBorder="1"/>
    <xf numFmtId="0" fontId="6" fillId="0" borderId="2" xfId="0" applyFont="1" applyBorder="1" applyAlignment="1">
      <alignment horizontal="center" vertical="top"/>
    </xf>
    <xf numFmtId="0" fontId="5" fillId="0" borderId="0" xfId="0" applyFont="1" applyAlignment="1">
      <alignment horizontal="center" vertical="top"/>
    </xf>
    <xf numFmtId="164" fontId="5" fillId="0" borderId="0" xfId="1" applyFont="1" applyBorder="1" applyAlignment="1">
      <alignment horizontal="center" vertical="top"/>
    </xf>
    <xf numFmtId="165" fontId="5" fillId="0" borderId="0" xfId="3" applyFont="1" applyBorder="1" applyAlignment="1">
      <alignment horizontal="center" vertical="top"/>
    </xf>
    <xf numFmtId="164" fontId="5" fillId="0" borderId="0" xfId="1" applyFont="1"/>
    <xf numFmtId="10" fontId="5" fillId="0" borderId="0" xfId="2" applyNumberFormat="1" applyFont="1"/>
    <xf numFmtId="0" fontId="7" fillId="2" borderId="3" xfId="0" applyFont="1" applyFill="1" applyBorder="1" applyAlignment="1">
      <alignment horizontal="center" vertical="center"/>
    </xf>
    <xf numFmtId="0" fontId="7" fillId="2" borderId="3" xfId="0" applyFont="1" applyFill="1" applyBorder="1"/>
    <xf numFmtId="0" fontId="7" fillId="2" borderId="5" xfId="0" applyFont="1" applyFill="1" applyBorder="1"/>
    <xf numFmtId="0" fontId="7" fillId="2" borderId="4" xfId="0" applyFont="1" applyFill="1" applyBorder="1"/>
    <xf numFmtId="164" fontId="7" fillId="2" borderId="1" xfId="0" applyNumberFormat="1" applyFont="1" applyFill="1" applyBorder="1"/>
    <xf numFmtId="0" fontId="5"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left" vertical="top" wrapText="1"/>
    </xf>
  </cellXfs>
  <cellStyles count="4">
    <cellStyle name="Milliers" xfId="3" builtinId="3"/>
    <cellStyle name="Monétaire" xfId="1" builtinId="4"/>
    <cellStyle name="Normal" xfId="0" builtinId="0"/>
    <cellStyle name="Pourcentage" xfId="2" builtinId="5"/>
  </cellStyles>
  <dxfs count="20">
    <dxf>
      <font>
        <b val="0"/>
        <i val="0"/>
        <strike val="0"/>
        <condense val="0"/>
        <extend val="0"/>
        <outline val="0"/>
        <shadow val="0"/>
        <u val="none"/>
        <vertAlign val="baseline"/>
        <sz val="9"/>
        <color rgb="FF000000"/>
        <name val="Raleway"/>
        <scheme val="none"/>
      </font>
    </dxf>
    <dxf>
      <font>
        <b/>
        <i val="0"/>
        <strike val="0"/>
        <condense val="0"/>
        <extend val="0"/>
        <outline val="0"/>
        <shadow val="0"/>
        <u val="none"/>
        <vertAlign val="baseline"/>
        <sz val="9"/>
        <color theme="1"/>
        <name val="Raleway"/>
        <scheme val="none"/>
      </font>
      <alignment horizontal="center" vertical="top"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9"/>
        <color theme="1"/>
        <name val="Raleway"/>
        <scheme val="none"/>
      </font>
    </dxf>
    <dxf>
      <font>
        <b val="0"/>
        <i val="0"/>
        <strike val="0"/>
        <condense val="0"/>
        <extend val="0"/>
        <outline val="0"/>
        <shadow val="0"/>
        <u val="none"/>
        <vertAlign val="baseline"/>
        <sz val="9"/>
        <color theme="1"/>
        <name val="Raleway"/>
        <scheme val="none"/>
      </font>
    </dxf>
    <dxf>
      <font>
        <b val="0"/>
        <i val="0"/>
        <strike val="0"/>
        <condense val="0"/>
        <extend val="0"/>
        <outline val="0"/>
        <shadow val="0"/>
        <u val="none"/>
        <vertAlign val="baseline"/>
        <sz val="9"/>
        <color theme="1"/>
        <name val="Raleway"/>
        <scheme val="none"/>
      </font>
      <numFmt numFmtId="14" formatCode="0.00%"/>
    </dxf>
    <dxf>
      <font>
        <b val="0"/>
        <i val="0"/>
        <strike val="0"/>
        <condense val="0"/>
        <extend val="0"/>
        <outline val="0"/>
        <shadow val="0"/>
        <u val="none"/>
        <vertAlign val="baseline"/>
        <sz val="9"/>
        <color theme="1"/>
        <name val="Raleway"/>
        <scheme val="none"/>
      </font>
    </dxf>
    <dxf>
      <font>
        <b val="0"/>
        <i val="0"/>
        <strike val="0"/>
        <condense val="0"/>
        <extend val="0"/>
        <outline val="0"/>
        <shadow val="0"/>
        <u val="none"/>
        <vertAlign val="baseline"/>
        <sz val="9"/>
        <color theme="1"/>
        <name val="Raleway"/>
        <scheme val="none"/>
      </font>
    </dxf>
    <dxf>
      <font>
        <b val="0"/>
        <i val="0"/>
        <strike val="0"/>
        <condense val="0"/>
        <extend val="0"/>
        <outline val="0"/>
        <shadow val="0"/>
        <u val="none"/>
        <vertAlign val="baseline"/>
        <sz val="9"/>
        <color theme="1"/>
        <name val="Raleway"/>
        <scheme val="none"/>
      </font>
    </dxf>
    <dxf>
      <font>
        <b val="0"/>
        <i val="0"/>
        <strike val="0"/>
        <condense val="0"/>
        <extend val="0"/>
        <outline val="0"/>
        <shadow val="0"/>
        <u val="none"/>
        <vertAlign val="baseline"/>
        <sz val="8"/>
        <color theme="1"/>
        <name val="Raleway"/>
        <scheme val="none"/>
      </font>
    </dxf>
    <dxf>
      <font>
        <b/>
        <i val="0"/>
        <strike val="0"/>
        <condense val="0"/>
        <extend val="0"/>
        <outline val="0"/>
        <shadow val="0"/>
        <u val="none"/>
        <vertAlign val="baseline"/>
        <sz val="8"/>
        <color theme="1"/>
        <name val="Raleway"/>
        <scheme val="none"/>
      </font>
      <alignment horizontal="center" vertical="top"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Raleway"/>
        <scheme val="none"/>
      </font>
    </dxf>
    <dxf>
      <font>
        <b val="0"/>
        <i val="0"/>
        <strike val="0"/>
        <condense val="0"/>
        <extend val="0"/>
        <outline val="0"/>
        <shadow val="0"/>
        <u val="none"/>
        <vertAlign val="baseline"/>
        <sz val="8"/>
        <color theme="1"/>
        <name val="Raleway"/>
        <scheme val="none"/>
      </font>
    </dxf>
    <dxf>
      <font>
        <b val="0"/>
        <i val="0"/>
        <strike val="0"/>
        <condense val="0"/>
        <extend val="0"/>
        <outline val="0"/>
        <shadow val="0"/>
        <u val="none"/>
        <vertAlign val="baseline"/>
        <sz val="8"/>
        <color theme="1"/>
        <name val="Raleway"/>
        <scheme val="none"/>
      </font>
      <numFmt numFmtId="14" formatCode="0.00%"/>
    </dxf>
    <dxf>
      <font>
        <b val="0"/>
        <i val="0"/>
        <strike val="0"/>
        <condense val="0"/>
        <extend val="0"/>
        <outline val="0"/>
        <shadow val="0"/>
        <u val="none"/>
        <vertAlign val="baseline"/>
        <sz val="8"/>
        <color theme="1"/>
        <name val="Raleway"/>
        <scheme val="none"/>
      </font>
    </dxf>
    <dxf>
      <font>
        <b val="0"/>
        <i val="0"/>
        <strike val="0"/>
        <condense val="0"/>
        <extend val="0"/>
        <outline val="0"/>
        <shadow val="0"/>
        <u val="none"/>
        <vertAlign val="baseline"/>
        <sz val="8"/>
        <color theme="1"/>
        <name val="Raleway"/>
        <scheme val="none"/>
      </font>
    </dxf>
    <dxf>
      <font>
        <b val="0"/>
        <i val="0"/>
        <strike val="0"/>
        <condense val="0"/>
        <extend val="0"/>
        <outline val="0"/>
        <shadow val="0"/>
        <u val="none"/>
        <vertAlign val="baseline"/>
        <sz val="8"/>
        <color theme="1"/>
        <name val="Raleway"/>
        <scheme val="none"/>
      </font>
    </dxf>
    <dxf>
      <border outline="0">
        <top style="thin">
          <color auto="1"/>
        </top>
      </border>
    </dxf>
    <dxf>
      <border outline="0">
        <bottom style="thin">
          <color auto="1"/>
        </bottom>
      </border>
    </dxf>
    <dxf>
      <border outline="0">
        <top style="thin">
          <color auto="1"/>
        </top>
      </border>
    </dxf>
    <dxf>
      <border outline="0">
        <bottom style="thin">
          <color auto="1"/>
        </bottom>
      </border>
    </dxf>
  </dxfs>
  <tableStyles count="0" defaultTableStyle="TableStyleMedium9" defaultPivotStyle="PivotStyleLight16"/>
  <colors>
    <mruColors>
      <color rgb="FFB64B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E451C-CE72-C340-9C41-604554C84DCD}" name="Tableau1" displayName="Tableau1" ref="A20:F40" totalsRowShown="0" headerRowDxfId="9" dataDxfId="8" headerRowBorderDxfId="19" tableBorderDxfId="18" dataCellStyle="Monétaire">
  <autoFilter ref="A20:F40" xr:uid="{E75E451C-CE72-C340-9C41-604554C84DCD}"/>
  <tableColumns count="6">
    <tableColumn id="1" xr3:uid="{C33047CF-DED2-9F41-ACBF-7B2284F4F406}" name="Tranche" dataDxfId="15"/>
    <tableColumn id="2" xr3:uid="{B863FDD9-6F2D-7B4A-BCF4-15DA13D784CC}" name="Seuil Bas (en €)" dataDxfId="14" dataCellStyle="Monétaire"/>
    <tableColumn id="3" xr3:uid="{E6A1BDB5-B6F5-DD46-A419-F2A5F04E4E74}" name="Seuil Haut (en €)" dataDxfId="13" dataCellStyle="Monétaire"/>
    <tableColumn id="4" xr3:uid="{7E4E3A09-D378-7E4C-98E0-A3CF167A9BD8}" name="Forfait/Taux (%)" dataDxfId="12" dataCellStyle="Pourcentage"/>
    <tableColumn id="5" xr3:uid="{B2F83C66-AC53-9A49-B23B-E10B33B8D86C}" name="Montant taxable" dataDxfId="11" dataCellStyle="Monétaire"/>
    <tableColumn id="6" xr3:uid="{A523998E-976D-B448-A977-5AC7545DB45A}" name="Impôt par tranche (en €)" dataDxfId="10" dataCellStyle="Monétaire"/>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1D27DF-A03B-9A40-8B06-AF8F35557D6B}" name="Tableau14" displayName="Tableau14" ref="A17:F37" totalsRowShown="0" headerRowDxfId="1" dataDxfId="0" headerRowBorderDxfId="17" tableBorderDxfId="16" dataCellStyle="Monétaire">
  <autoFilter ref="A17:F37" xr:uid="{E75E451C-CE72-C340-9C41-604554C84DCD}"/>
  <tableColumns count="6">
    <tableColumn id="1" xr3:uid="{8E79092C-7EA2-E34A-94AB-DFEC0E4FA4E7}" name="Tranche" dataDxfId="7"/>
    <tableColumn id="2" xr3:uid="{83A70FE7-4F73-4C46-9CF4-1D1E1EBE404B}" name="Seuil Bas (en €)" dataDxfId="6" dataCellStyle="Monétaire"/>
    <tableColumn id="3" xr3:uid="{A2CAED12-D72B-274C-AAEE-1FC5777C6573}" name="Seuil Haut (en €)" dataDxfId="5" dataCellStyle="Monétaire"/>
    <tableColumn id="4" xr3:uid="{1299AB25-F2E4-2840-A7B8-DD5013C4F902}" name="Forfait/Taux (%)" dataDxfId="4" dataCellStyle="Pourcentage"/>
    <tableColumn id="5" xr3:uid="{9CE79A2A-501D-014F-9923-0F3A4D07332D}" name="Montant taxable" dataDxfId="3" dataCellStyle="Monétaire"/>
    <tableColumn id="6" xr3:uid="{2DDF7222-2135-364F-AB59-587699D565F0}" name="Impôt par tranche (en €)" dataDxfId="2" dataCellStyle="Monétaire"/>
  </tableColumns>
  <tableStyleInfo name="TableStyleDark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showGridLines="0" topLeftCell="A12" zoomScale="118" zoomScaleNormal="140" workbookViewId="0">
      <selection activeCell="E5" sqref="E5"/>
    </sheetView>
  </sheetViews>
  <sheetFormatPr baseColWidth="10" defaultColWidth="8.77734375" defaultRowHeight="12.6" x14ac:dyDescent="0.3"/>
  <cols>
    <col min="1" max="1" width="36.109375" style="21" bestFit="1" customWidth="1"/>
    <col min="2" max="2" width="21.77734375" style="21" bestFit="1" customWidth="1"/>
    <col min="3" max="3" width="26.33203125" style="21" bestFit="1" customWidth="1"/>
    <col min="4" max="4" width="19.109375" style="21" bestFit="1" customWidth="1"/>
    <col min="5" max="5" width="19.77734375" style="21" bestFit="1" customWidth="1"/>
    <col min="6" max="6" width="26.77734375" style="21" bestFit="1" customWidth="1"/>
    <col min="7" max="16384" width="8.77734375" style="21"/>
  </cols>
  <sheetData>
    <row r="1" spans="1:6" ht="14.4" x14ac:dyDescent="0.3">
      <c r="A1" s="1"/>
      <c r="B1" s="1"/>
      <c r="C1" s="1"/>
      <c r="D1" s="1"/>
      <c r="E1" s="20"/>
      <c r="F1" s="20"/>
    </row>
    <row r="2" spans="1:6" ht="55.8" customHeight="1" x14ac:dyDescent="0.3">
      <c r="A2" s="3" t="s">
        <v>44</v>
      </c>
      <c r="B2" s="3"/>
      <c r="C2" s="3"/>
      <c r="D2" s="3"/>
      <c r="E2" s="38"/>
      <c r="F2" s="38"/>
    </row>
    <row r="3" spans="1:6" ht="14.4" x14ac:dyDescent="0.3">
      <c r="A3" s="1"/>
      <c r="B3" s="1"/>
      <c r="C3" s="1"/>
      <c r="D3" s="1"/>
      <c r="E3" s="20"/>
      <c r="F3" s="20"/>
    </row>
    <row r="4" spans="1:6" ht="37.799999999999997" customHeight="1" x14ac:dyDescent="0.3">
      <c r="A4" s="3" t="s">
        <v>39</v>
      </c>
      <c r="B4" s="3"/>
      <c r="C4" s="3"/>
      <c r="D4" s="3"/>
      <c r="E4" s="38"/>
      <c r="F4" s="38"/>
    </row>
    <row r="5" spans="1:6" ht="14.4" x14ac:dyDescent="0.3">
      <c r="A5" s="1"/>
      <c r="B5" s="1"/>
      <c r="C5" s="1"/>
      <c r="D5" s="1"/>
      <c r="E5" s="20"/>
      <c r="F5" s="20"/>
    </row>
    <row r="6" spans="1:6" ht="40.200000000000003" customHeight="1" x14ac:dyDescent="0.3">
      <c r="A6" s="3" t="s">
        <v>40</v>
      </c>
      <c r="B6" s="3"/>
      <c r="C6" s="3"/>
      <c r="D6" s="3"/>
      <c r="E6" s="38"/>
      <c r="F6" s="38"/>
    </row>
    <row r="7" spans="1:6" ht="14.4" x14ac:dyDescent="0.3">
      <c r="A7" s="1"/>
      <c r="B7" s="1"/>
      <c r="C7" s="1"/>
      <c r="D7" s="1"/>
      <c r="E7" s="20"/>
      <c r="F7" s="20"/>
    </row>
    <row r="8" spans="1:6" ht="43.2" customHeight="1" x14ac:dyDescent="0.3">
      <c r="A8" s="3" t="s">
        <v>41</v>
      </c>
      <c r="B8" s="3"/>
      <c r="C8" s="3"/>
      <c r="D8" s="3"/>
      <c r="E8" s="38"/>
      <c r="F8" s="38"/>
    </row>
    <row r="9" spans="1:6" ht="14.4" customHeight="1" x14ac:dyDescent="0.3">
      <c r="A9" s="3" t="s">
        <v>42</v>
      </c>
      <c r="B9" s="3"/>
      <c r="C9" s="3"/>
      <c r="D9" s="3"/>
      <c r="E9" s="20"/>
      <c r="F9" s="20"/>
    </row>
    <row r="10" spans="1:6" ht="28.8" customHeight="1" x14ac:dyDescent="0.3">
      <c r="A10" s="3"/>
      <c r="B10" s="3"/>
      <c r="C10" s="3"/>
      <c r="D10" s="3"/>
      <c r="E10" s="38"/>
      <c r="F10" s="38"/>
    </row>
    <row r="11" spans="1:6" ht="14.4" x14ac:dyDescent="0.35">
      <c r="A11" s="2"/>
      <c r="B11" s="2"/>
      <c r="C11" s="2"/>
      <c r="D11" s="2"/>
    </row>
    <row r="12" spans="1:6" ht="14.4" x14ac:dyDescent="0.35">
      <c r="A12" s="2" t="s">
        <v>43</v>
      </c>
      <c r="B12" s="2"/>
      <c r="C12" s="2"/>
      <c r="D12" s="2"/>
    </row>
    <row r="16" spans="1:6" x14ac:dyDescent="0.3">
      <c r="A16" s="22" t="s">
        <v>3</v>
      </c>
      <c r="B16" s="23">
        <v>750000</v>
      </c>
    </row>
    <row r="17" spans="1:6" x14ac:dyDescent="0.3">
      <c r="A17" s="24" t="s">
        <v>4</v>
      </c>
      <c r="B17" s="25">
        <v>300000</v>
      </c>
    </row>
    <row r="18" spans="1:6" x14ac:dyDescent="0.3">
      <c r="A18" s="26" t="s">
        <v>5</v>
      </c>
      <c r="B18" s="26">
        <f>B16-B17</f>
        <v>450000</v>
      </c>
    </row>
    <row r="20" spans="1:6" x14ac:dyDescent="0.3">
      <c r="A20" s="27" t="s">
        <v>0</v>
      </c>
      <c r="B20" s="27" t="s">
        <v>1</v>
      </c>
      <c r="C20" s="27" t="s">
        <v>2</v>
      </c>
      <c r="D20" s="27" t="s">
        <v>9</v>
      </c>
      <c r="E20" s="27" t="s">
        <v>8</v>
      </c>
      <c r="F20" s="27" t="s">
        <v>7</v>
      </c>
    </row>
    <row r="21" spans="1:6" x14ac:dyDescent="0.3">
      <c r="A21" s="28">
        <v>1</v>
      </c>
      <c r="B21" s="29">
        <v>0</v>
      </c>
      <c r="C21" s="29">
        <v>10400</v>
      </c>
      <c r="D21" s="30">
        <v>50</v>
      </c>
      <c r="E21" s="31">
        <f>IF($B$18&gt;C21,Tableau1[[#This Row],[Forfait/Taux (%)]],0)</f>
        <v>50</v>
      </c>
      <c r="F21" s="29">
        <f>Tableau1[[#This Row],[Montant taxable]]</f>
        <v>50</v>
      </c>
    </row>
    <row r="22" spans="1:6" x14ac:dyDescent="0.3">
      <c r="A22" s="28">
        <v>2</v>
      </c>
      <c r="B22" s="29">
        <f>C21+1</f>
        <v>10401</v>
      </c>
      <c r="C22" s="29">
        <v>26000</v>
      </c>
      <c r="D22" s="30">
        <v>80</v>
      </c>
      <c r="E22" s="31">
        <f>IF($B$18&gt;C22,Tableau1[[#This Row],[Forfait/Taux (%)]],0)</f>
        <v>80</v>
      </c>
      <c r="F22" s="29">
        <f>Tableau1[[#This Row],[Montant taxable]]</f>
        <v>80</v>
      </c>
    </row>
    <row r="23" spans="1:6" x14ac:dyDescent="0.3">
      <c r="A23" s="28">
        <v>3</v>
      </c>
      <c r="B23" s="29">
        <f t="shared" ref="B23:B39" si="0">C22+1</f>
        <v>26001</v>
      </c>
      <c r="C23" s="29">
        <v>67100</v>
      </c>
      <c r="D23" s="30">
        <v>120</v>
      </c>
      <c r="E23" s="31">
        <f>IF($B$18&gt;C23,Tableau1[[#This Row],[Forfait/Taux (%)]],0)</f>
        <v>120</v>
      </c>
      <c r="F23" s="29">
        <f>Tableau1[[#This Row],[Montant taxable]]</f>
        <v>120</v>
      </c>
    </row>
    <row r="24" spans="1:6" x14ac:dyDescent="0.3">
      <c r="A24" s="28">
        <v>4</v>
      </c>
      <c r="B24" s="29">
        <f t="shared" si="0"/>
        <v>67101</v>
      </c>
      <c r="C24" s="29">
        <v>125000</v>
      </c>
      <c r="D24" s="30">
        <v>170</v>
      </c>
      <c r="E24" s="31">
        <f>IF($B$18&gt;C24,Tableau1[[#This Row],[Forfait/Taux (%)]],0)</f>
        <v>170</v>
      </c>
      <c r="F24" s="29">
        <f>Tableau1[[#This Row],[Montant taxable]]</f>
        <v>170</v>
      </c>
    </row>
    <row r="25" spans="1:6" x14ac:dyDescent="0.3">
      <c r="A25" s="28">
        <v>5</v>
      </c>
      <c r="B25" s="29">
        <f t="shared" si="0"/>
        <v>125001</v>
      </c>
      <c r="C25" s="31">
        <v>300000</v>
      </c>
      <c r="D25" s="32">
        <v>3.0000000000000001E-3</v>
      </c>
      <c r="E25" s="31">
        <f>IF($B$18&lt;B25,0,IF($B$18&lt;=C25,$B$18-C24,C25-C24))</f>
        <v>175000</v>
      </c>
      <c r="F25" s="31">
        <f>E25*D25</f>
        <v>525</v>
      </c>
    </row>
    <row r="26" spans="1:6" x14ac:dyDescent="0.3">
      <c r="A26" s="28">
        <v>6</v>
      </c>
      <c r="B26" s="29">
        <f t="shared" si="0"/>
        <v>300001</v>
      </c>
      <c r="C26" s="31">
        <v>450000</v>
      </c>
      <c r="D26" s="32">
        <v>4.0000000000000001E-3</v>
      </c>
      <c r="E26" s="31">
        <f>IF($B$18&lt;B26,0,IF($B$18&lt;=C26,$B$18-C25,C26-C25))</f>
        <v>150000</v>
      </c>
      <c r="F26" s="31">
        <f t="shared" ref="F26:F39" si="1">E26*D26</f>
        <v>600</v>
      </c>
    </row>
    <row r="27" spans="1:6" x14ac:dyDescent="0.3">
      <c r="A27" s="28">
        <v>7</v>
      </c>
      <c r="B27" s="29">
        <f t="shared" si="0"/>
        <v>450001</v>
      </c>
      <c r="C27" s="31">
        <v>650000</v>
      </c>
      <c r="D27" s="32">
        <v>5.0000000000000001E-3</v>
      </c>
      <c r="E27" s="31">
        <f t="shared" ref="E27:E39" si="2">IF($B$18&lt;B27,0,IF($B$18&lt;=C27,$B$18-C26,C27-C26))</f>
        <v>0</v>
      </c>
      <c r="F27" s="31">
        <f t="shared" si="1"/>
        <v>0</v>
      </c>
    </row>
    <row r="28" spans="1:6" x14ac:dyDescent="0.3">
      <c r="A28" s="28">
        <v>8</v>
      </c>
      <c r="B28" s="29">
        <f t="shared" si="0"/>
        <v>650001</v>
      </c>
      <c r="C28" s="31">
        <v>750000</v>
      </c>
      <c r="D28" s="32">
        <v>6.0000000000000001E-3</v>
      </c>
      <c r="E28" s="31">
        <f t="shared" si="2"/>
        <v>0</v>
      </c>
      <c r="F28" s="31">
        <f t="shared" si="1"/>
        <v>0</v>
      </c>
    </row>
    <row r="29" spans="1:6" x14ac:dyDescent="0.3">
      <c r="A29" s="28">
        <v>9</v>
      </c>
      <c r="B29" s="29">
        <f t="shared" si="0"/>
        <v>750001</v>
      </c>
      <c r="C29" s="31">
        <v>1000000</v>
      </c>
      <c r="D29" s="32">
        <v>7.0000000000000001E-3</v>
      </c>
      <c r="E29" s="31">
        <f t="shared" si="2"/>
        <v>0</v>
      </c>
      <c r="F29" s="31">
        <f t="shared" si="1"/>
        <v>0</v>
      </c>
    </row>
    <row r="30" spans="1:6" x14ac:dyDescent="0.3">
      <c r="A30" s="28">
        <v>10</v>
      </c>
      <c r="B30" s="29">
        <f t="shared" si="0"/>
        <v>1000001</v>
      </c>
      <c r="C30" s="31">
        <v>5000000</v>
      </c>
      <c r="D30" s="32">
        <v>0.01</v>
      </c>
      <c r="E30" s="31">
        <f t="shared" si="2"/>
        <v>0</v>
      </c>
      <c r="F30" s="31">
        <f t="shared" si="1"/>
        <v>0</v>
      </c>
    </row>
    <row r="31" spans="1:6" x14ac:dyDescent="0.3">
      <c r="A31" s="28">
        <v>11</v>
      </c>
      <c r="B31" s="29">
        <f t="shared" si="0"/>
        <v>5000001</v>
      </c>
      <c r="C31" s="31">
        <v>10000000</v>
      </c>
      <c r="D31" s="32">
        <v>1.4999999999999999E-2</v>
      </c>
      <c r="E31" s="31">
        <f t="shared" si="2"/>
        <v>0</v>
      </c>
      <c r="F31" s="31">
        <f t="shared" si="1"/>
        <v>0</v>
      </c>
    </row>
    <row r="32" spans="1:6" x14ac:dyDescent="0.3">
      <c r="A32" s="28">
        <v>12</v>
      </c>
      <c r="B32" s="29">
        <f t="shared" si="0"/>
        <v>10000001</v>
      </c>
      <c r="C32" s="31">
        <v>50000000</v>
      </c>
      <c r="D32" s="32">
        <v>0.02</v>
      </c>
      <c r="E32" s="31">
        <f t="shared" si="2"/>
        <v>0</v>
      </c>
      <c r="F32" s="31">
        <f t="shared" si="1"/>
        <v>0</v>
      </c>
    </row>
    <row r="33" spans="1:6" x14ac:dyDescent="0.3">
      <c r="A33" s="28">
        <v>13</v>
      </c>
      <c r="B33" s="29">
        <f t="shared" si="0"/>
        <v>50000001</v>
      </c>
      <c r="C33" s="31">
        <v>100000000</v>
      </c>
      <c r="D33" s="32">
        <v>0.03</v>
      </c>
      <c r="E33" s="31">
        <f t="shared" si="2"/>
        <v>0</v>
      </c>
      <c r="F33" s="31">
        <f t="shared" si="1"/>
        <v>0</v>
      </c>
    </row>
    <row r="34" spans="1:6" x14ac:dyDescent="0.3">
      <c r="A34" s="28">
        <v>14</v>
      </c>
      <c r="B34" s="29">
        <f t="shared" si="0"/>
        <v>100000001</v>
      </c>
      <c r="C34" s="31">
        <v>250000000</v>
      </c>
      <c r="D34" s="32">
        <v>4.7500000000000001E-2</v>
      </c>
      <c r="E34" s="31">
        <f>IF($B$18&lt;B34,0,IF($B$18&lt;=C34,$B$18-C33,C34-C33))</f>
        <v>0</v>
      </c>
      <c r="F34" s="31">
        <f t="shared" si="1"/>
        <v>0</v>
      </c>
    </row>
    <row r="35" spans="1:6" x14ac:dyDescent="0.3">
      <c r="A35" s="28">
        <v>15</v>
      </c>
      <c r="B35" s="29">
        <f t="shared" si="0"/>
        <v>250000001</v>
      </c>
      <c r="C35" s="31">
        <v>500000000</v>
      </c>
      <c r="D35" s="32">
        <v>5.7500000000000002E-2</v>
      </c>
      <c r="E35" s="31">
        <f t="shared" si="2"/>
        <v>0</v>
      </c>
      <c r="F35" s="31">
        <f t="shared" si="1"/>
        <v>0</v>
      </c>
    </row>
    <row r="36" spans="1:6" x14ac:dyDescent="0.3">
      <c r="A36" s="28">
        <v>16</v>
      </c>
      <c r="B36" s="29">
        <f t="shared" si="0"/>
        <v>500000001</v>
      </c>
      <c r="C36" s="31">
        <v>1000000000</v>
      </c>
      <c r="D36" s="32">
        <v>6.7500000000000004E-2</v>
      </c>
      <c r="E36" s="31">
        <f t="shared" si="2"/>
        <v>0</v>
      </c>
      <c r="F36" s="31">
        <f t="shared" si="1"/>
        <v>0</v>
      </c>
    </row>
    <row r="37" spans="1:6" x14ac:dyDescent="0.3">
      <c r="A37" s="28">
        <v>17</v>
      </c>
      <c r="B37" s="29">
        <f t="shared" si="0"/>
        <v>1000000001</v>
      </c>
      <c r="C37" s="31">
        <v>1500000000</v>
      </c>
      <c r="D37" s="32">
        <v>7.4999999999999997E-2</v>
      </c>
      <c r="E37" s="31">
        <f t="shared" si="2"/>
        <v>0</v>
      </c>
      <c r="F37" s="31">
        <f t="shared" si="1"/>
        <v>0</v>
      </c>
    </row>
    <row r="38" spans="1:6" x14ac:dyDescent="0.3">
      <c r="A38" s="28">
        <v>18</v>
      </c>
      <c r="B38" s="29">
        <f t="shared" si="0"/>
        <v>1500000001</v>
      </c>
      <c r="C38" s="31">
        <v>2000000000</v>
      </c>
      <c r="D38" s="32">
        <v>0.08</v>
      </c>
      <c r="E38" s="31">
        <f t="shared" si="2"/>
        <v>0</v>
      </c>
      <c r="F38" s="31">
        <f t="shared" si="1"/>
        <v>0</v>
      </c>
    </row>
    <row r="39" spans="1:6" x14ac:dyDescent="0.3">
      <c r="A39" s="28">
        <v>19</v>
      </c>
      <c r="B39" s="29">
        <f t="shared" si="0"/>
        <v>2000000001</v>
      </c>
      <c r="C39" s="31">
        <v>1000000000000</v>
      </c>
      <c r="D39" s="32">
        <v>0.09</v>
      </c>
      <c r="E39" s="31">
        <f t="shared" si="2"/>
        <v>0</v>
      </c>
      <c r="F39" s="31">
        <f t="shared" si="1"/>
        <v>0</v>
      </c>
    </row>
    <row r="40" spans="1:6" x14ac:dyDescent="0.3">
      <c r="A40" s="33" t="s">
        <v>6</v>
      </c>
      <c r="B40" s="34"/>
      <c r="C40" s="35"/>
      <c r="D40" s="36"/>
      <c r="E40" s="26">
        <f>SUM(E21:E39)</f>
        <v>325420</v>
      </c>
      <c r="F40" s="37">
        <f>SUM(F21:F39)</f>
        <v>1545</v>
      </c>
    </row>
  </sheetData>
  <mergeCells count="5">
    <mergeCell ref="A2:D2"/>
    <mergeCell ref="A4:D4"/>
    <mergeCell ref="A6:D6"/>
    <mergeCell ref="A8:D8"/>
    <mergeCell ref="A9:D1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33377-89F6-8645-B937-542DDD4EE941}">
  <dimension ref="A1:F37"/>
  <sheetViews>
    <sheetView topLeftCell="A18" zoomScale="140" zoomScaleNormal="140" workbookViewId="0">
      <selection activeCell="C10" sqref="C10"/>
    </sheetView>
  </sheetViews>
  <sheetFormatPr baseColWidth="10" defaultColWidth="8.77734375" defaultRowHeight="14.4" x14ac:dyDescent="0.35"/>
  <cols>
    <col min="1" max="1" width="36.109375" style="2" bestFit="1" customWidth="1"/>
    <col min="2" max="2" width="21.77734375" style="2" bestFit="1" customWidth="1"/>
    <col min="3" max="3" width="26.33203125" style="2" bestFit="1" customWidth="1"/>
    <col min="4" max="4" width="19.109375" style="2" bestFit="1" customWidth="1"/>
    <col min="5" max="5" width="19.77734375" style="2" bestFit="1" customWidth="1"/>
    <col min="6" max="6" width="26.77734375" style="2" bestFit="1" customWidth="1"/>
    <col min="7" max="16384" width="8.77734375" style="2"/>
  </cols>
  <sheetData>
    <row r="1" spans="1:3" x14ac:dyDescent="0.35">
      <c r="A1" s="2" t="s">
        <v>14</v>
      </c>
      <c r="B1" s="2" t="s">
        <v>16</v>
      </c>
      <c r="C1" s="2" t="s">
        <v>17</v>
      </c>
    </row>
    <row r="2" spans="1:3" x14ac:dyDescent="0.35">
      <c r="A2" s="2" t="s">
        <v>15</v>
      </c>
      <c r="B2" s="13">
        <v>250000</v>
      </c>
    </row>
    <row r="3" spans="1:3" x14ac:dyDescent="0.35">
      <c r="A3" s="2" t="s">
        <v>10</v>
      </c>
      <c r="B3" s="13">
        <v>50000</v>
      </c>
    </row>
    <row r="4" spans="1:3" x14ac:dyDescent="0.35">
      <c r="A4" s="2" t="s">
        <v>11</v>
      </c>
      <c r="B4" s="13">
        <v>15000</v>
      </c>
    </row>
    <row r="5" spans="1:3" x14ac:dyDescent="0.35">
      <c r="A5" s="2" t="s">
        <v>12</v>
      </c>
      <c r="B5" s="13">
        <v>25000</v>
      </c>
    </row>
    <row r="6" spans="1:3" x14ac:dyDescent="0.35">
      <c r="A6" s="2" t="s">
        <v>13</v>
      </c>
      <c r="C6" s="13">
        <v>120000</v>
      </c>
    </row>
    <row r="7" spans="1:3" x14ac:dyDescent="0.35">
      <c r="B7" s="13"/>
    </row>
    <row r="8" spans="1:3" x14ac:dyDescent="0.35">
      <c r="A8" s="2" t="s">
        <v>18</v>
      </c>
      <c r="B8" s="13">
        <v>705</v>
      </c>
    </row>
    <row r="13" spans="1:3" x14ac:dyDescent="0.35">
      <c r="A13" s="4" t="s">
        <v>3</v>
      </c>
      <c r="B13" s="5">
        <f>SUM(B2:B5)</f>
        <v>340000</v>
      </c>
    </row>
    <row r="14" spans="1:3" x14ac:dyDescent="0.35">
      <c r="A14" s="6" t="s">
        <v>4</v>
      </c>
      <c r="B14" s="7">
        <f>C6</f>
        <v>120000</v>
      </c>
    </row>
    <row r="15" spans="1:3" x14ac:dyDescent="0.35">
      <c r="A15" s="8" t="s">
        <v>5</v>
      </c>
      <c r="B15" s="8">
        <f>B13-B14</f>
        <v>220000</v>
      </c>
    </row>
    <row r="17" spans="1:6" x14ac:dyDescent="0.35">
      <c r="A17" s="9" t="s">
        <v>0</v>
      </c>
      <c r="B17" s="9" t="s">
        <v>1</v>
      </c>
      <c r="C17" s="9" t="s">
        <v>2</v>
      </c>
      <c r="D17" s="9" t="s">
        <v>9</v>
      </c>
      <c r="E17" s="9" t="s">
        <v>8</v>
      </c>
      <c r="F17" s="9" t="s">
        <v>7</v>
      </c>
    </row>
    <row r="18" spans="1:6" x14ac:dyDescent="0.35">
      <c r="A18" s="10">
        <v>1</v>
      </c>
      <c r="B18" s="11">
        <v>0</v>
      </c>
      <c r="C18" s="11">
        <v>10400</v>
      </c>
      <c r="D18" s="12">
        <v>50</v>
      </c>
      <c r="E18" s="13">
        <f>IF($B$15&gt;C18,Tableau14[[#This Row],[Forfait/Taux (%)]],0)</f>
        <v>50</v>
      </c>
      <c r="F18" s="11">
        <f>Tableau14[[#This Row],[Montant taxable]]</f>
        <v>50</v>
      </c>
    </row>
    <row r="19" spans="1:6" x14ac:dyDescent="0.35">
      <c r="A19" s="10">
        <v>2</v>
      </c>
      <c r="B19" s="11">
        <f>C18+1</f>
        <v>10401</v>
      </c>
      <c r="C19" s="11">
        <v>26000</v>
      </c>
      <c r="D19" s="12">
        <v>80</v>
      </c>
      <c r="E19" s="13">
        <f>IF($B$15&gt;C19,Tableau14[[#This Row],[Forfait/Taux (%)]],0)</f>
        <v>80</v>
      </c>
      <c r="F19" s="11">
        <f>Tableau14[[#This Row],[Montant taxable]]</f>
        <v>80</v>
      </c>
    </row>
    <row r="20" spans="1:6" x14ac:dyDescent="0.35">
      <c r="A20" s="10">
        <v>3</v>
      </c>
      <c r="B20" s="11">
        <f t="shared" ref="B20:B36" si="0">C19+1</f>
        <v>26001</v>
      </c>
      <c r="C20" s="11">
        <v>67100</v>
      </c>
      <c r="D20" s="12">
        <v>120</v>
      </c>
      <c r="E20" s="13">
        <f>IF($B$15&gt;C20,Tableau14[[#This Row],[Forfait/Taux (%)]],0)</f>
        <v>120</v>
      </c>
      <c r="F20" s="11">
        <f>Tableau14[[#This Row],[Montant taxable]]</f>
        <v>120</v>
      </c>
    </row>
    <row r="21" spans="1:6" x14ac:dyDescent="0.35">
      <c r="A21" s="10">
        <v>4</v>
      </c>
      <c r="B21" s="11">
        <f t="shared" si="0"/>
        <v>67101</v>
      </c>
      <c r="C21" s="11">
        <v>125000</v>
      </c>
      <c r="D21" s="12">
        <v>170</v>
      </c>
      <c r="E21" s="13">
        <f>IF($B$15&gt;C21,Tableau14[[#This Row],[Forfait/Taux (%)]],0)</f>
        <v>170</v>
      </c>
      <c r="F21" s="11">
        <f>Tableau14[[#This Row],[Montant taxable]]</f>
        <v>170</v>
      </c>
    </row>
    <row r="22" spans="1:6" x14ac:dyDescent="0.35">
      <c r="A22" s="10">
        <v>5</v>
      </c>
      <c r="B22" s="11">
        <f t="shared" si="0"/>
        <v>125001</v>
      </c>
      <c r="C22" s="13">
        <v>300000</v>
      </c>
      <c r="D22" s="14">
        <v>3.0000000000000001E-3</v>
      </c>
      <c r="E22" s="13">
        <f>IF($B$15&lt;B22,0,IF($B$15&lt;=C22,$B$15-C21,C22-C21))</f>
        <v>95000</v>
      </c>
      <c r="F22" s="13">
        <f>E22*D22</f>
        <v>285</v>
      </c>
    </row>
    <row r="23" spans="1:6" x14ac:dyDescent="0.35">
      <c r="A23" s="10">
        <v>6</v>
      </c>
      <c r="B23" s="11">
        <f t="shared" si="0"/>
        <v>300001</v>
      </c>
      <c r="C23" s="13">
        <v>450000</v>
      </c>
      <c r="D23" s="14">
        <v>4.0000000000000001E-3</v>
      </c>
      <c r="E23" s="13">
        <f>IF($B$15&lt;B23,0,IF($B$15&lt;=C23,$B$15-C22,C23-C22))</f>
        <v>0</v>
      </c>
      <c r="F23" s="13">
        <f t="shared" ref="F23:F36" si="1">E23*D23</f>
        <v>0</v>
      </c>
    </row>
    <row r="24" spans="1:6" x14ac:dyDescent="0.35">
      <c r="A24" s="10">
        <v>7</v>
      </c>
      <c r="B24" s="11">
        <f t="shared" si="0"/>
        <v>450001</v>
      </c>
      <c r="C24" s="13">
        <v>650000</v>
      </c>
      <c r="D24" s="14">
        <v>5.0000000000000001E-3</v>
      </c>
      <c r="E24" s="13">
        <f t="shared" ref="E24:E36" si="2">IF($B$15&lt;B24,0,IF($B$15&lt;=C24,$B$15-C23,C24-C23))</f>
        <v>0</v>
      </c>
      <c r="F24" s="13">
        <f t="shared" si="1"/>
        <v>0</v>
      </c>
    </row>
    <row r="25" spans="1:6" x14ac:dyDescent="0.35">
      <c r="A25" s="10">
        <v>8</v>
      </c>
      <c r="B25" s="11">
        <f t="shared" si="0"/>
        <v>650001</v>
      </c>
      <c r="C25" s="13">
        <v>750000</v>
      </c>
      <c r="D25" s="14">
        <v>6.0000000000000001E-3</v>
      </c>
      <c r="E25" s="13">
        <f t="shared" si="2"/>
        <v>0</v>
      </c>
      <c r="F25" s="13">
        <f t="shared" si="1"/>
        <v>0</v>
      </c>
    </row>
    <row r="26" spans="1:6" x14ac:dyDescent="0.35">
      <c r="A26" s="10">
        <v>9</v>
      </c>
      <c r="B26" s="11">
        <f t="shared" si="0"/>
        <v>750001</v>
      </c>
      <c r="C26" s="13">
        <v>1000000</v>
      </c>
      <c r="D26" s="14">
        <v>7.0000000000000001E-3</v>
      </c>
      <c r="E26" s="13">
        <f t="shared" si="2"/>
        <v>0</v>
      </c>
      <c r="F26" s="13">
        <f t="shared" si="1"/>
        <v>0</v>
      </c>
    </row>
    <row r="27" spans="1:6" x14ac:dyDescent="0.35">
      <c r="A27" s="10">
        <v>10</v>
      </c>
      <c r="B27" s="11">
        <f t="shared" si="0"/>
        <v>1000001</v>
      </c>
      <c r="C27" s="13">
        <v>5000000</v>
      </c>
      <c r="D27" s="14">
        <v>0.01</v>
      </c>
      <c r="E27" s="13">
        <f t="shared" si="2"/>
        <v>0</v>
      </c>
      <c r="F27" s="13">
        <f t="shared" si="1"/>
        <v>0</v>
      </c>
    </row>
    <row r="28" spans="1:6" x14ac:dyDescent="0.35">
      <c r="A28" s="10">
        <v>11</v>
      </c>
      <c r="B28" s="11">
        <f t="shared" si="0"/>
        <v>5000001</v>
      </c>
      <c r="C28" s="13">
        <v>10000000</v>
      </c>
      <c r="D28" s="14">
        <v>1.4999999999999999E-2</v>
      </c>
      <c r="E28" s="13">
        <f t="shared" si="2"/>
        <v>0</v>
      </c>
      <c r="F28" s="13">
        <f t="shared" si="1"/>
        <v>0</v>
      </c>
    </row>
    <row r="29" spans="1:6" x14ac:dyDescent="0.35">
      <c r="A29" s="10">
        <v>12</v>
      </c>
      <c r="B29" s="11">
        <f t="shared" si="0"/>
        <v>10000001</v>
      </c>
      <c r="C29" s="13">
        <v>50000000</v>
      </c>
      <c r="D29" s="14">
        <v>0.02</v>
      </c>
      <c r="E29" s="13">
        <f t="shared" si="2"/>
        <v>0</v>
      </c>
      <c r="F29" s="13">
        <f t="shared" si="1"/>
        <v>0</v>
      </c>
    </row>
    <row r="30" spans="1:6" x14ac:dyDescent="0.35">
      <c r="A30" s="10">
        <v>13</v>
      </c>
      <c r="B30" s="11">
        <f t="shared" si="0"/>
        <v>50000001</v>
      </c>
      <c r="C30" s="13">
        <v>100000000</v>
      </c>
      <c r="D30" s="14">
        <v>0.03</v>
      </c>
      <c r="E30" s="13">
        <f t="shared" si="2"/>
        <v>0</v>
      </c>
      <c r="F30" s="13">
        <f t="shared" si="1"/>
        <v>0</v>
      </c>
    </row>
    <row r="31" spans="1:6" x14ac:dyDescent="0.35">
      <c r="A31" s="10">
        <v>14</v>
      </c>
      <c r="B31" s="11">
        <f t="shared" si="0"/>
        <v>100000001</v>
      </c>
      <c r="C31" s="13">
        <v>250000000</v>
      </c>
      <c r="D31" s="14">
        <v>4.7500000000000001E-2</v>
      </c>
      <c r="E31" s="13">
        <f>IF($B$15&lt;B31,0,IF($B$15&lt;=C31,$B$15-C30,C31-C30))</f>
        <v>0</v>
      </c>
      <c r="F31" s="13">
        <f t="shared" si="1"/>
        <v>0</v>
      </c>
    </row>
    <row r="32" spans="1:6" x14ac:dyDescent="0.35">
      <c r="A32" s="10">
        <v>15</v>
      </c>
      <c r="B32" s="11">
        <f t="shared" si="0"/>
        <v>250000001</v>
      </c>
      <c r="C32" s="13">
        <v>500000000</v>
      </c>
      <c r="D32" s="14">
        <v>5.7500000000000002E-2</v>
      </c>
      <c r="E32" s="13">
        <f t="shared" si="2"/>
        <v>0</v>
      </c>
      <c r="F32" s="13">
        <f t="shared" si="1"/>
        <v>0</v>
      </c>
    </row>
    <row r="33" spans="1:6" x14ac:dyDescent="0.35">
      <c r="A33" s="10">
        <v>16</v>
      </c>
      <c r="B33" s="11">
        <f t="shared" si="0"/>
        <v>500000001</v>
      </c>
      <c r="C33" s="13">
        <v>1000000000</v>
      </c>
      <c r="D33" s="14">
        <v>6.7500000000000004E-2</v>
      </c>
      <c r="E33" s="13">
        <f t="shared" si="2"/>
        <v>0</v>
      </c>
      <c r="F33" s="13">
        <f t="shared" si="1"/>
        <v>0</v>
      </c>
    </row>
    <row r="34" spans="1:6" x14ac:dyDescent="0.35">
      <c r="A34" s="10">
        <v>17</v>
      </c>
      <c r="B34" s="11">
        <f t="shared" si="0"/>
        <v>1000000001</v>
      </c>
      <c r="C34" s="13">
        <v>1500000000</v>
      </c>
      <c r="D34" s="14">
        <v>7.4999999999999997E-2</v>
      </c>
      <c r="E34" s="13">
        <f t="shared" si="2"/>
        <v>0</v>
      </c>
      <c r="F34" s="13">
        <f t="shared" si="1"/>
        <v>0</v>
      </c>
    </row>
    <row r="35" spans="1:6" x14ac:dyDescent="0.35">
      <c r="A35" s="10">
        <v>18</v>
      </c>
      <c r="B35" s="11">
        <f t="shared" si="0"/>
        <v>1500000001</v>
      </c>
      <c r="C35" s="13">
        <v>2000000000</v>
      </c>
      <c r="D35" s="14">
        <v>0.08</v>
      </c>
      <c r="E35" s="13">
        <f t="shared" si="2"/>
        <v>0</v>
      </c>
      <c r="F35" s="13">
        <f t="shared" si="1"/>
        <v>0</v>
      </c>
    </row>
    <row r="36" spans="1:6" x14ac:dyDescent="0.35">
      <c r="A36" s="10">
        <v>19</v>
      </c>
      <c r="B36" s="11">
        <f t="shared" si="0"/>
        <v>2000000001</v>
      </c>
      <c r="C36" s="13">
        <v>1000000000000</v>
      </c>
      <c r="D36" s="14">
        <v>0.09</v>
      </c>
      <c r="E36" s="13">
        <f t="shared" si="2"/>
        <v>0</v>
      </c>
      <c r="F36" s="13">
        <f t="shared" si="1"/>
        <v>0</v>
      </c>
    </row>
    <row r="37" spans="1:6" x14ac:dyDescent="0.35">
      <c r="A37" s="15" t="s">
        <v>6</v>
      </c>
      <c r="B37" s="16"/>
      <c r="C37" s="17"/>
      <c r="D37" s="18"/>
      <c r="E37" s="8">
        <f>SUM(E18:E36)</f>
        <v>95420</v>
      </c>
      <c r="F37" s="19">
        <f>SUM(F18:F36)</f>
        <v>705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32F7-D7E9-4291-A1A0-5F367EE591EE}">
  <dimension ref="A1:B20"/>
  <sheetViews>
    <sheetView showGridLines="0" tabSelected="1" topLeftCell="A12" zoomScale="107" workbookViewId="0">
      <selection activeCell="E4" sqref="E4"/>
    </sheetView>
  </sheetViews>
  <sheetFormatPr baseColWidth="10" defaultRowHeight="14.4" x14ac:dyDescent="0.35"/>
  <cols>
    <col min="1" max="1" width="32.109375" style="2" bestFit="1" customWidth="1"/>
    <col min="2" max="2" width="75.109375" style="40" customWidth="1"/>
    <col min="3" max="16384" width="11.5546875" style="2"/>
  </cols>
  <sheetData>
    <row r="1" spans="1:2" x14ac:dyDescent="0.35">
      <c r="A1" s="39"/>
    </row>
    <row r="2" spans="1:2" ht="57.6" x14ac:dyDescent="0.35">
      <c r="A2" s="39" t="s">
        <v>19</v>
      </c>
      <c r="B2" s="41" t="s">
        <v>20</v>
      </c>
    </row>
    <row r="3" spans="1:2" x14ac:dyDescent="0.35">
      <c r="A3" s="42"/>
    </row>
    <row r="4" spans="1:2" ht="86.4" x14ac:dyDescent="0.35">
      <c r="A4" s="42" t="s">
        <v>21</v>
      </c>
      <c r="B4" s="40" t="s">
        <v>22</v>
      </c>
    </row>
    <row r="5" spans="1:2" x14ac:dyDescent="0.35">
      <c r="A5" s="42"/>
    </row>
    <row r="6" spans="1:2" ht="72" x14ac:dyDescent="0.35">
      <c r="A6" s="42" t="s">
        <v>23</v>
      </c>
      <c r="B6" s="43" t="s">
        <v>24</v>
      </c>
    </row>
    <row r="7" spans="1:2" x14ac:dyDescent="0.35">
      <c r="A7" s="42"/>
      <c r="B7" s="43"/>
    </row>
    <row r="8" spans="1:2" ht="100.8" x14ac:dyDescent="0.35">
      <c r="A8" s="42" t="s">
        <v>25</v>
      </c>
      <c r="B8" s="44" t="s">
        <v>26</v>
      </c>
    </row>
    <row r="9" spans="1:2" x14ac:dyDescent="0.35">
      <c r="A9" s="42"/>
    </row>
    <row r="10" spans="1:2" ht="43.2" x14ac:dyDescent="0.35">
      <c r="A10" s="42" t="s">
        <v>27</v>
      </c>
      <c r="B10" s="40" t="s">
        <v>28</v>
      </c>
    </row>
    <row r="11" spans="1:2" x14ac:dyDescent="0.35">
      <c r="A11" s="42"/>
    </row>
    <row r="12" spans="1:2" ht="57.6" x14ac:dyDescent="0.35">
      <c r="A12" s="42" t="s">
        <v>29</v>
      </c>
      <c r="B12" s="44" t="s">
        <v>30</v>
      </c>
    </row>
    <row r="13" spans="1:2" x14ac:dyDescent="0.35">
      <c r="A13" s="42"/>
    </row>
    <row r="14" spans="1:2" ht="28.8" x14ac:dyDescent="0.35">
      <c r="A14" s="42" t="s">
        <v>31</v>
      </c>
      <c r="B14" s="40" t="s">
        <v>32</v>
      </c>
    </row>
    <row r="15" spans="1:2" x14ac:dyDescent="0.35">
      <c r="A15" s="42"/>
    </row>
    <row r="16" spans="1:2" ht="43.2" x14ac:dyDescent="0.35">
      <c r="A16" s="42" t="s">
        <v>33</v>
      </c>
      <c r="B16" s="40" t="s">
        <v>34</v>
      </c>
    </row>
    <row r="17" spans="1:2" x14ac:dyDescent="0.35">
      <c r="A17" s="42"/>
    </row>
    <row r="18" spans="1:2" ht="57.6" x14ac:dyDescent="0.35">
      <c r="A18" s="42" t="s">
        <v>35</v>
      </c>
      <c r="B18" s="40" t="s">
        <v>36</v>
      </c>
    </row>
    <row r="19" spans="1:2" x14ac:dyDescent="0.35">
      <c r="A19" s="42"/>
    </row>
    <row r="20" spans="1:2" ht="28.8" x14ac:dyDescent="0.35">
      <c r="A20" s="42" t="s">
        <v>37</v>
      </c>
      <c r="B20" s="40"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Calculateur</vt:lpstr>
      <vt:lpstr>Exemple</vt:lpstr>
      <vt:lpstr>Définitions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Auricoste</dc:creator>
  <cp:lastModifiedBy>Mathieu Auricoste</cp:lastModifiedBy>
  <dcterms:created xsi:type="dcterms:W3CDTF">2024-10-09T19:24:01Z</dcterms:created>
  <dcterms:modified xsi:type="dcterms:W3CDTF">2025-03-27T09:25:47Z</dcterms:modified>
</cp:coreProperties>
</file>